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2260" windowHeight="12648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/>
  <c r="N16"/>
  <c r="O16" s="1"/>
  <c r="N15"/>
  <c r="O15" s="1"/>
  <c r="G16"/>
  <c r="H16" s="1"/>
  <c r="I16" s="1"/>
  <c r="G9"/>
  <c r="H9" s="1"/>
  <c r="I9" s="1"/>
  <c r="C9"/>
  <c r="D9" s="1"/>
  <c r="G10"/>
  <c r="H10" s="1"/>
  <c r="I10" s="1"/>
  <c r="E10"/>
  <c r="D10"/>
  <c r="C10"/>
  <c r="G21"/>
  <c r="H21" s="1"/>
  <c r="I21" s="1"/>
  <c r="C21"/>
  <c r="D21" s="1"/>
  <c r="G20"/>
  <c r="H20" s="1"/>
  <c r="I20" s="1"/>
  <c r="C20"/>
  <c r="D20" s="1"/>
  <c r="G19"/>
  <c r="H19" s="1"/>
  <c r="E19"/>
  <c r="D19"/>
  <c r="C19"/>
  <c r="G17"/>
  <c r="H17" s="1"/>
  <c r="I17" s="1"/>
  <c r="C17"/>
  <c r="D17" s="1"/>
  <c r="E17" s="1"/>
  <c r="C16"/>
  <c r="D16" s="1"/>
  <c r="E16" s="1"/>
  <c r="G15"/>
  <c r="H15" s="1"/>
  <c r="I15" s="1"/>
  <c r="C15"/>
  <c r="D15" s="1"/>
  <c r="E15" s="1"/>
  <c r="J10" l="1"/>
  <c r="K10" s="1"/>
  <c r="L10"/>
  <c r="M10" s="1"/>
  <c r="N9"/>
  <c r="O9" s="1"/>
  <c r="J9"/>
  <c r="K9" s="1"/>
  <c r="E9"/>
  <c r="J19"/>
  <c r="K19" s="1"/>
  <c r="I19"/>
  <c r="J20"/>
  <c r="K20" s="1"/>
  <c r="E20"/>
  <c r="J21"/>
  <c r="K21" s="1"/>
  <c r="E21"/>
  <c r="L16"/>
  <c r="M16" s="1"/>
  <c r="L15"/>
  <c r="M15" s="1"/>
  <c r="O17"/>
  <c r="L17"/>
  <c r="M17" s="1"/>
  <c r="J17"/>
  <c r="K17" s="1"/>
  <c r="J16"/>
  <c r="K16" s="1"/>
  <c r="J15"/>
  <c r="K15" s="1"/>
</calcChain>
</file>

<file path=xl/sharedStrings.xml><?xml version="1.0" encoding="utf-8"?>
<sst xmlns="http://schemas.openxmlformats.org/spreadsheetml/2006/main" count="59" uniqueCount="31">
  <si>
    <t>VOJNIĆ KOMUNALAC d.o.o</t>
  </si>
  <si>
    <t>47220 VOJNIĆ, A. Hebranga 9</t>
  </si>
  <si>
    <t xml:space="preserve"> </t>
  </si>
  <si>
    <t>Minimalna javna usluga</t>
  </si>
  <si>
    <t>Zapremina posude</t>
  </si>
  <si>
    <t>PDV (13%)</t>
  </si>
  <si>
    <t>ODVOZ</t>
  </si>
  <si>
    <t>za 2 odvoza</t>
  </si>
  <si>
    <t>120 litara</t>
  </si>
  <si>
    <t>za 4 odvoza</t>
  </si>
  <si>
    <t>za 4 odvoza         (uži centar)</t>
  </si>
  <si>
    <r>
      <rPr>
        <b/>
        <sz val="9"/>
        <color theme="1"/>
        <rFont val="Calibri"/>
        <family val="2"/>
        <charset val="238"/>
        <scheme val="minor"/>
      </rPr>
      <t>FIKSNI DIO-</t>
    </r>
    <r>
      <rPr>
        <sz val="9"/>
        <color theme="1"/>
        <rFont val="Calibri"/>
        <family val="2"/>
        <charset val="238"/>
        <scheme val="minor"/>
      </rPr>
      <t>obavezna min. javna usluga</t>
    </r>
  </si>
  <si>
    <t>EUR</t>
  </si>
  <si>
    <t>UKUPNO Kn</t>
  </si>
  <si>
    <t xml:space="preserve">za 4 odvoza         </t>
  </si>
  <si>
    <t xml:space="preserve">                          CJENIK JAVNE USLUGE PRIKUPLJANJA MIJEŠANOG KOMUNALNOG OTPADA ZA DOMAĆINSTVA</t>
  </si>
  <si>
    <t xml:space="preserve">                              CJENIK JAVNE USLUGE PRIKUPLJANJA MIJEŠANOG KOMUNALNOG OTPADA ZA PRAVNE SUBJEKTE </t>
  </si>
  <si>
    <r>
      <t xml:space="preserve">SVEUKUPNO (sa PDV-om) </t>
    </r>
    <r>
      <rPr>
        <b/>
        <sz val="9"/>
        <color theme="1"/>
        <rFont val="Calibri"/>
        <family val="2"/>
        <charset val="238"/>
        <scheme val="minor"/>
      </rPr>
      <t>EUR</t>
    </r>
  </si>
  <si>
    <r>
      <t>SVEUKUPNO (sa PDV-om)</t>
    </r>
    <r>
      <rPr>
        <b/>
        <sz val="9"/>
        <color theme="1"/>
        <rFont val="Calibri"/>
        <family val="2"/>
        <charset val="238"/>
        <scheme val="minor"/>
      </rPr>
      <t xml:space="preserve"> EUR</t>
    </r>
  </si>
  <si>
    <t>SVEUKUPNO (sa PDV-om) Kn</t>
  </si>
  <si>
    <r>
      <t>SVEUKUPNO (sa PDV-om)</t>
    </r>
    <r>
      <rPr>
        <sz val="9"/>
        <color theme="1"/>
        <rFont val="Calibri"/>
        <family val="2"/>
        <charset val="238"/>
        <scheme val="minor"/>
      </rPr>
      <t xml:space="preserve"> Kn</t>
    </r>
  </si>
  <si>
    <r>
      <t xml:space="preserve">SVEUKUPNO (sa PDV-om) </t>
    </r>
    <r>
      <rPr>
        <sz val="9"/>
        <color theme="1"/>
        <rFont val="Calibri"/>
        <family val="2"/>
        <charset val="238"/>
        <scheme val="minor"/>
      </rPr>
      <t>Kn</t>
    </r>
  </si>
  <si>
    <r>
      <rPr>
        <b/>
        <sz val="9"/>
        <color theme="1"/>
        <rFont val="Calibri"/>
        <family val="2"/>
        <charset val="238"/>
        <scheme val="minor"/>
      </rPr>
      <t>VARIJABILNI DIO</t>
    </r>
    <r>
      <rPr>
        <sz val="9"/>
        <color theme="1"/>
        <rFont val="Calibri"/>
        <family val="2"/>
        <charset val="238"/>
        <scheme val="minor"/>
      </rPr>
      <t xml:space="preserve"> javne usluge</t>
    </r>
  </si>
  <si>
    <r>
      <rPr>
        <b/>
        <sz val="9"/>
        <color theme="1"/>
        <rFont val="Calibri"/>
        <family val="2"/>
        <charset val="238"/>
        <scheme val="minor"/>
      </rPr>
      <t xml:space="preserve">VARIJABILNI DIO </t>
    </r>
    <r>
      <rPr>
        <sz val="9"/>
        <color theme="1"/>
        <rFont val="Calibri"/>
        <family val="2"/>
        <charset val="238"/>
        <scheme val="minor"/>
      </rPr>
      <t>javne usluge</t>
    </r>
  </si>
  <si>
    <t>1.100 litara Pravni</t>
  </si>
  <si>
    <t>240 litara</t>
  </si>
  <si>
    <t>CJENIK JAVNE USLUGE PRIKUPLJANJA MIJEŠANOG KOMUNALNOG OTPADA ZA OPĆINU CETINGRAD</t>
  </si>
  <si>
    <t>Tečaj EUR-a:7,5345</t>
  </si>
  <si>
    <t>CJENIK JAVNE USLUGE PRIKUPLJANJA MIJEŠANOG KOMUNALNOG OTPADA PO NARUDŽBI - 1 (jedan) ODVOZ</t>
  </si>
  <si>
    <t>120 litara (vikend k.)</t>
  </si>
  <si>
    <t>CJENIK SE PRIMJENJUJE OD 01.12.2023.GOD.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</si>
</sst>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5" xfId="0" applyFont="1" applyBorder="1" applyAlignment="1">
      <alignment wrapText="1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17" xfId="0" applyFont="1" applyBorder="1" applyAlignment="1">
      <alignment horizontal="center" vertical="center" wrapText="1"/>
    </xf>
    <xf numFmtId="0" fontId="4" fillId="0" borderId="23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" fontId="4" fillId="0" borderId="20" xfId="0" applyNumberFormat="1" applyFont="1" applyBorder="1"/>
    <xf numFmtId="4" fontId="4" fillId="0" borderId="22" xfId="0" applyNumberFormat="1" applyFont="1" applyBorder="1"/>
    <xf numFmtId="4" fontId="4" fillId="0" borderId="8" xfId="0" applyNumberFormat="1" applyFont="1" applyBorder="1"/>
    <xf numFmtId="4" fontId="4" fillId="0" borderId="9" xfId="0" applyNumberFormat="1" applyFont="1" applyBorder="1"/>
    <xf numFmtId="4" fontId="4" fillId="0" borderId="11" xfId="0" applyNumberFormat="1" applyFont="1" applyBorder="1"/>
    <xf numFmtId="4" fontId="4" fillId="0" borderId="6" xfId="0" applyNumberFormat="1" applyFont="1" applyBorder="1"/>
    <xf numFmtId="4" fontId="4" fillId="0" borderId="2" xfId="0" applyNumberFormat="1" applyFont="1" applyBorder="1"/>
    <xf numFmtId="4" fontId="4" fillId="0" borderId="14" xfId="0" applyNumberFormat="1" applyFont="1" applyBorder="1"/>
    <xf numFmtId="0" fontId="4" fillId="0" borderId="0" xfId="0" applyFont="1" applyBorder="1"/>
    <xf numFmtId="4" fontId="4" fillId="0" borderId="0" xfId="0" applyNumberFormat="1" applyFont="1" applyBorder="1"/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/>
    <xf numFmtId="4" fontId="4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Fill="1" applyBorder="1"/>
    <xf numFmtId="0" fontId="4" fillId="0" borderId="29" xfId="0" applyFont="1" applyBorder="1"/>
    <xf numFmtId="4" fontId="4" fillId="0" borderId="28" xfId="0" applyNumberFormat="1" applyFont="1" applyBorder="1"/>
    <xf numFmtId="4" fontId="4" fillId="0" borderId="26" xfId="0" applyNumberFormat="1" applyFont="1" applyBorder="1"/>
    <xf numFmtId="4" fontId="4" fillId="0" borderId="1" xfId="0" applyNumberFormat="1" applyFont="1" applyBorder="1"/>
    <xf numFmtId="4" fontId="4" fillId="0" borderId="17" xfId="0" applyNumberFormat="1" applyFont="1" applyBorder="1"/>
    <xf numFmtId="4" fontId="4" fillId="0" borderId="25" xfId="0" applyNumberFormat="1" applyFont="1" applyBorder="1"/>
    <xf numFmtId="0" fontId="4" fillId="2" borderId="17" xfId="0" applyFont="1" applyFill="1" applyBorder="1" applyAlignment="1">
      <alignment horizontal="center" vertical="center" wrapText="1"/>
    </xf>
    <xf numFmtId="4" fontId="4" fillId="2" borderId="19" xfId="0" applyNumberFormat="1" applyFont="1" applyFill="1" applyBorder="1"/>
    <xf numFmtId="4" fontId="4" fillId="2" borderId="7" xfId="0" applyNumberFormat="1" applyFont="1" applyFill="1" applyBorder="1"/>
    <xf numFmtId="4" fontId="4" fillId="2" borderId="10" xfId="0" applyNumberFormat="1" applyFont="1" applyFill="1" applyBorder="1"/>
    <xf numFmtId="4" fontId="4" fillId="2" borderId="24" xfId="0" applyNumberFormat="1" applyFont="1" applyFill="1" applyBorder="1"/>
    <xf numFmtId="0" fontId="4" fillId="0" borderId="31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3" borderId="16" xfId="0" applyFont="1" applyFill="1" applyBorder="1"/>
    <xf numFmtId="4" fontId="3" fillId="0" borderId="17" xfId="0" applyNumberFormat="1" applyFont="1" applyBorder="1"/>
    <xf numFmtId="0" fontId="3" fillId="0" borderId="26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0" xfId="0" applyFont="1" applyBorder="1"/>
    <xf numFmtId="4" fontId="3" fillId="0" borderId="27" xfId="0" applyNumberFormat="1" applyFont="1" applyBorder="1"/>
    <xf numFmtId="4" fontId="3" fillId="0" borderId="30" xfId="0" applyNumberFormat="1" applyFont="1" applyBorder="1"/>
    <xf numFmtId="0" fontId="3" fillId="0" borderId="11" xfId="0" applyFont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4" fontId="5" fillId="2" borderId="19" xfId="0" applyNumberFormat="1" applyFont="1" applyFill="1" applyBorder="1"/>
    <xf numFmtId="4" fontId="4" fillId="0" borderId="36" xfId="0" applyNumberFormat="1" applyFont="1" applyBorder="1"/>
    <xf numFmtId="4" fontId="5" fillId="2" borderId="7" xfId="0" applyNumberFormat="1" applyFont="1" applyFill="1" applyBorder="1"/>
    <xf numFmtId="4" fontId="5" fillId="2" borderId="18" xfId="0" applyNumberFormat="1" applyFont="1" applyFill="1" applyBorder="1"/>
    <xf numFmtId="4" fontId="5" fillId="2" borderId="1" xfId="0" applyNumberFormat="1" applyFont="1" applyFill="1" applyBorder="1"/>
    <xf numFmtId="4" fontId="5" fillId="2" borderId="10" xfId="0" applyNumberFormat="1" applyFont="1" applyFill="1" applyBorder="1"/>
    <xf numFmtId="4" fontId="5" fillId="2" borderId="9" xfId="0" applyNumberFormat="1" applyFont="1" applyFill="1" applyBorder="1"/>
    <xf numFmtId="4" fontId="3" fillId="0" borderId="28" xfId="0" applyNumberFormat="1" applyFont="1" applyBorder="1"/>
    <xf numFmtId="0" fontId="4" fillId="0" borderId="15" xfId="0" applyFont="1" applyBorder="1"/>
    <xf numFmtId="0" fontId="4" fillId="0" borderId="38" xfId="0" applyFont="1" applyBorder="1"/>
    <xf numFmtId="0" fontId="4" fillId="0" borderId="37" xfId="0" applyFont="1" applyBorder="1"/>
    <xf numFmtId="4" fontId="4" fillId="0" borderId="18" xfId="0" applyNumberFormat="1" applyFont="1" applyBorder="1"/>
    <xf numFmtId="0" fontId="4" fillId="0" borderId="12" xfId="0" applyFont="1" applyBorder="1"/>
    <xf numFmtId="4" fontId="3" fillId="0" borderId="14" xfId="0" applyNumberFormat="1" applyFont="1" applyBorder="1"/>
    <xf numFmtId="4" fontId="3" fillId="0" borderId="8" xfId="0" applyNumberFormat="1" applyFont="1" applyBorder="1"/>
    <xf numFmtId="0" fontId="5" fillId="0" borderId="0" xfId="0" applyFont="1"/>
    <xf numFmtId="0" fontId="1" fillId="0" borderId="0" xfId="0" applyFont="1"/>
    <xf numFmtId="4" fontId="4" fillId="2" borderId="21" xfId="0" applyNumberFormat="1" applyFont="1" applyFill="1" applyBorder="1"/>
    <xf numFmtId="4" fontId="3" fillId="0" borderId="39" xfId="0" applyNumberFormat="1" applyFont="1" applyBorder="1"/>
    <xf numFmtId="4" fontId="3" fillId="0" borderId="25" xfId="0" applyNumberFormat="1" applyFont="1" applyBorder="1"/>
    <xf numFmtId="0" fontId="4" fillId="3" borderId="38" xfId="0" applyFont="1" applyFill="1" applyBorder="1"/>
    <xf numFmtId="0" fontId="3" fillId="3" borderId="40" xfId="0" applyFont="1" applyFill="1" applyBorder="1"/>
    <xf numFmtId="0" fontId="4" fillId="3" borderId="40" xfId="0" applyFont="1" applyFill="1" applyBorder="1"/>
    <xf numFmtId="0" fontId="4" fillId="3" borderId="41" xfId="0" applyFont="1" applyFill="1" applyBorder="1"/>
    <xf numFmtId="0" fontId="3" fillId="3" borderId="0" xfId="0" applyFont="1" applyFill="1" applyBorder="1"/>
    <xf numFmtId="4" fontId="4" fillId="0" borderId="41" xfId="0" applyNumberFormat="1" applyFont="1" applyBorder="1"/>
    <xf numFmtId="0" fontId="4" fillId="3" borderId="16" xfId="0" applyFont="1" applyFill="1" applyBorder="1"/>
    <xf numFmtId="4" fontId="5" fillId="3" borderId="16" xfId="0" applyNumberFormat="1" applyFont="1" applyFill="1" applyBorder="1"/>
    <xf numFmtId="4" fontId="5" fillId="3" borderId="29" xfId="0" applyNumberFormat="1" applyFont="1" applyFill="1" applyBorder="1"/>
    <xf numFmtId="4" fontId="4" fillId="3" borderId="16" xfId="0" applyNumberFormat="1" applyFont="1" applyFill="1" applyBorder="1"/>
    <xf numFmtId="0" fontId="4" fillId="2" borderId="4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4" fontId="3" fillId="0" borderId="11" xfId="0" applyNumberFormat="1" applyFont="1" applyBorder="1"/>
    <xf numFmtId="0" fontId="4" fillId="0" borderId="28" xfId="0" applyFont="1" applyBorder="1"/>
    <xf numFmtId="4" fontId="3" fillId="0" borderId="26" xfId="0" applyNumberFormat="1" applyFont="1" applyBorder="1"/>
    <xf numFmtId="0" fontId="4" fillId="2" borderId="33" xfId="0" applyFont="1" applyFill="1" applyBorder="1"/>
    <xf numFmtId="0" fontId="3" fillId="2" borderId="34" xfId="0" applyFont="1" applyFill="1" applyBorder="1"/>
    <xf numFmtId="0" fontId="4" fillId="2" borderId="34" xfId="0" applyFont="1" applyFill="1" applyBorder="1"/>
    <xf numFmtId="0" fontId="4" fillId="2" borderId="32" xfId="0" applyFont="1" applyFill="1" applyBorder="1"/>
    <xf numFmtId="0" fontId="4" fillId="2" borderId="34" xfId="0" applyFont="1" applyFill="1" applyBorder="1" applyAlignment="1">
      <alignment horizontal="right"/>
    </xf>
    <xf numFmtId="0" fontId="0" fillId="2" borderId="34" xfId="0" applyFill="1" applyBorder="1"/>
    <xf numFmtId="0" fontId="0" fillId="2" borderId="32" xfId="0" applyFill="1" applyBorder="1"/>
    <xf numFmtId="4" fontId="3" fillId="0" borderId="1" xfId="0" applyNumberFormat="1" applyFont="1" applyBorder="1"/>
    <xf numFmtId="4" fontId="3" fillId="0" borderId="9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29"/>
  <sheetViews>
    <sheetView tabSelected="1" workbookViewId="0">
      <selection activeCell="U10" sqref="U10"/>
    </sheetView>
  </sheetViews>
  <sheetFormatPr defaultRowHeight="14.4"/>
  <cols>
    <col min="1" max="1" width="14.33203125" customWidth="1"/>
    <col min="2" max="2" width="9" customWidth="1"/>
    <col min="3" max="3" width="7" customWidth="1"/>
    <col min="4" max="4" width="7.33203125" customWidth="1"/>
    <col min="5" max="5" width="5.109375" customWidth="1"/>
    <col min="6" max="6" width="7.109375" customWidth="1"/>
    <col min="7" max="7" width="8.33203125" customWidth="1"/>
    <col min="8" max="8" width="8" customWidth="1"/>
    <col min="9" max="9" width="6.109375" customWidth="1"/>
    <col min="10" max="10" width="9.88671875" customWidth="1"/>
    <col min="11" max="11" width="9.44140625" customWidth="1"/>
    <col min="12" max="12" width="10.109375" customWidth="1"/>
    <col min="13" max="13" width="9.5546875" customWidth="1"/>
    <col min="14" max="15" width="9.77734375" customWidth="1"/>
  </cols>
  <sheetData>
    <row r="2" spans="1:19">
      <c r="A2" s="2" t="s">
        <v>0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</row>
    <row r="3" spans="1:19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9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9" ht="15" thickBot="1">
      <c r="A5" s="3"/>
      <c r="B5" s="3"/>
      <c r="C5" s="72" t="s">
        <v>26</v>
      </c>
      <c r="D5" s="72"/>
      <c r="E5" s="72"/>
      <c r="F5" s="72"/>
      <c r="G5" s="72"/>
      <c r="H5" s="72"/>
      <c r="I5" s="72"/>
      <c r="J5" s="72"/>
      <c r="K5" s="72"/>
      <c r="L5" s="73"/>
      <c r="M5" s="72"/>
      <c r="N5" s="3" t="s">
        <v>27</v>
      </c>
    </row>
    <row r="6" spans="1:19" ht="15" thickBot="1">
      <c r="A6" s="92"/>
      <c r="B6" s="93" t="s">
        <v>15</v>
      </c>
      <c r="C6" s="93"/>
      <c r="D6" s="93"/>
      <c r="E6" s="93"/>
      <c r="F6" s="93"/>
      <c r="G6" s="93"/>
      <c r="H6" s="94"/>
      <c r="I6" s="94"/>
      <c r="J6" s="95"/>
      <c r="K6" s="94"/>
      <c r="L6" s="94"/>
      <c r="M6" s="96"/>
      <c r="N6" s="97"/>
      <c r="O6" s="98"/>
    </row>
    <row r="7" spans="1:19" ht="36">
      <c r="A7" s="4" t="s">
        <v>4</v>
      </c>
      <c r="B7" s="5" t="s">
        <v>11</v>
      </c>
      <c r="C7" s="6"/>
      <c r="D7" s="6"/>
      <c r="E7" s="7"/>
      <c r="F7" s="6" t="s">
        <v>22</v>
      </c>
      <c r="G7" s="6"/>
      <c r="H7" s="6"/>
      <c r="I7" s="7"/>
      <c r="J7" s="8" t="s">
        <v>19</v>
      </c>
      <c r="K7" s="55" t="s">
        <v>17</v>
      </c>
      <c r="L7" s="46" t="s">
        <v>20</v>
      </c>
      <c r="M7" s="35" t="s">
        <v>18</v>
      </c>
      <c r="N7" s="49" t="s">
        <v>21</v>
      </c>
      <c r="O7" s="41" t="s">
        <v>17</v>
      </c>
      <c r="P7" s="25"/>
      <c r="Q7" s="24"/>
    </row>
    <row r="8" spans="1:19" ht="37.200000000000003" thickBot="1">
      <c r="A8" s="9"/>
      <c r="B8" s="10" t="s">
        <v>3</v>
      </c>
      <c r="C8" s="11" t="s">
        <v>5</v>
      </c>
      <c r="D8" s="40" t="s">
        <v>13</v>
      </c>
      <c r="E8" s="87" t="s">
        <v>12</v>
      </c>
      <c r="F8" s="12" t="s">
        <v>6</v>
      </c>
      <c r="G8" s="11" t="s">
        <v>5</v>
      </c>
      <c r="H8" s="40" t="s">
        <v>13</v>
      </c>
      <c r="I8" s="87" t="s">
        <v>12</v>
      </c>
      <c r="J8" s="13"/>
      <c r="K8" s="56"/>
      <c r="L8" s="88" t="s">
        <v>7</v>
      </c>
      <c r="M8" s="44" t="s">
        <v>7</v>
      </c>
      <c r="N8" s="50" t="s">
        <v>10</v>
      </c>
      <c r="O8" s="87" t="s">
        <v>9</v>
      </c>
      <c r="P8" s="25"/>
      <c r="Q8" s="22"/>
    </row>
    <row r="9" spans="1:19">
      <c r="A9" s="65" t="s">
        <v>8</v>
      </c>
      <c r="B9" s="58">
        <v>30</v>
      </c>
      <c r="C9" s="68">
        <f>B9*13%</f>
        <v>3.9000000000000004</v>
      </c>
      <c r="D9" s="31">
        <f>B9+C9</f>
        <v>33.9</v>
      </c>
      <c r="E9" s="36">
        <f>D9/7.5345</f>
        <v>4.4993032052558224</v>
      </c>
      <c r="F9" s="33">
        <v>10.5</v>
      </c>
      <c r="G9" s="68">
        <f>F9*13%</f>
        <v>1.365</v>
      </c>
      <c r="H9" s="31">
        <f>F9+G9</f>
        <v>11.865</v>
      </c>
      <c r="I9" s="36">
        <f>H9/7.5345</f>
        <v>1.5747561218395381</v>
      </c>
      <c r="J9" s="33">
        <f>D9+H9</f>
        <v>45.765000000000001</v>
      </c>
      <c r="K9" s="57">
        <f>J9/7.5345</f>
        <v>6.0740593270953607</v>
      </c>
      <c r="L9" s="33"/>
      <c r="M9" s="60"/>
      <c r="N9" s="91">
        <f>D9+(H9+H9+H9+H9)</f>
        <v>81.36</v>
      </c>
      <c r="O9" s="57">
        <f>N9/7.5345</f>
        <v>10.798327692613976</v>
      </c>
      <c r="P9" s="26"/>
      <c r="Q9" s="22"/>
      <c r="S9" t="s">
        <v>2</v>
      </c>
    </row>
    <row r="10" spans="1:19" ht="15" thickBot="1">
      <c r="A10" s="69" t="s">
        <v>29</v>
      </c>
      <c r="B10" s="16">
        <v>30</v>
      </c>
      <c r="C10" s="17">
        <f>B10*13%</f>
        <v>3.9000000000000004</v>
      </c>
      <c r="D10" s="30">
        <f>B10+C10</f>
        <v>33.9</v>
      </c>
      <c r="E10" s="38">
        <f>D10/7.5345</f>
        <v>4.4993032052558224</v>
      </c>
      <c r="F10" s="18">
        <v>12.6</v>
      </c>
      <c r="G10" s="17">
        <f>F10*13%</f>
        <v>1.6379999999999999</v>
      </c>
      <c r="H10" s="30">
        <f>F10+G10</f>
        <v>14.238</v>
      </c>
      <c r="I10" s="38">
        <f>H10/7.5345</f>
        <v>1.8897073462074456</v>
      </c>
      <c r="J10" s="18">
        <f>D10+H10</f>
        <v>48.137999999999998</v>
      </c>
      <c r="K10" s="62">
        <f>J10/7.5345</f>
        <v>6.3890105514632687</v>
      </c>
      <c r="L10" s="89">
        <f>D10+(H10+H10)</f>
        <v>62.375999999999998</v>
      </c>
      <c r="M10" s="63">
        <f>L10/7.5345</f>
        <v>8.2787178976707132</v>
      </c>
      <c r="N10" s="90"/>
      <c r="O10" s="62"/>
      <c r="P10" s="23"/>
      <c r="Q10" s="22"/>
    </row>
    <row r="11" spans="1:19">
      <c r="A11" s="83"/>
      <c r="B11" s="86"/>
      <c r="C11" s="86"/>
      <c r="D11" s="86"/>
      <c r="E11" s="86"/>
      <c r="F11" s="86"/>
      <c r="G11" s="86"/>
      <c r="H11" s="86"/>
      <c r="I11" s="86"/>
      <c r="J11" s="86"/>
      <c r="K11" s="84"/>
      <c r="L11" s="86"/>
      <c r="M11" s="84"/>
      <c r="N11" s="47"/>
      <c r="O11" s="85"/>
      <c r="P11" s="23"/>
      <c r="Q11" s="22"/>
    </row>
    <row r="12" spans="1:19" ht="15" thickBot="1">
      <c r="A12" s="77"/>
      <c r="B12" s="78" t="s">
        <v>16</v>
      </c>
      <c r="C12" s="78"/>
      <c r="D12" s="78"/>
      <c r="E12" s="79"/>
      <c r="F12" s="78"/>
      <c r="G12" s="78"/>
      <c r="H12" s="78"/>
      <c r="I12" s="78"/>
      <c r="J12" s="80"/>
      <c r="K12" s="22"/>
      <c r="L12" s="81"/>
      <c r="M12" s="22"/>
      <c r="N12" s="51"/>
      <c r="O12" s="82"/>
      <c r="P12" s="23"/>
      <c r="Q12" s="22"/>
    </row>
    <row r="13" spans="1:19" ht="36">
      <c r="A13" s="4" t="s">
        <v>4</v>
      </c>
      <c r="B13" s="5" t="s">
        <v>11</v>
      </c>
      <c r="C13" s="6"/>
      <c r="D13" s="6"/>
      <c r="E13" s="7"/>
      <c r="F13" s="6" t="s">
        <v>23</v>
      </c>
      <c r="G13" s="6"/>
      <c r="H13" s="6"/>
      <c r="I13" s="29"/>
      <c r="J13" s="8" t="s">
        <v>19</v>
      </c>
      <c r="K13" s="43" t="s">
        <v>18</v>
      </c>
      <c r="L13" s="46" t="s">
        <v>20</v>
      </c>
      <c r="M13" s="35" t="s">
        <v>17</v>
      </c>
      <c r="N13" s="49" t="s">
        <v>20</v>
      </c>
      <c r="O13" s="43" t="s">
        <v>18</v>
      </c>
      <c r="P13" s="27"/>
      <c r="Q13" s="22"/>
    </row>
    <row r="14" spans="1:19" ht="36.6" thickBot="1">
      <c r="A14" s="9"/>
      <c r="B14" s="13" t="s">
        <v>3</v>
      </c>
      <c r="C14" s="11" t="s">
        <v>5</v>
      </c>
      <c r="D14" s="40" t="s">
        <v>13</v>
      </c>
      <c r="E14" s="42" t="s">
        <v>12</v>
      </c>
      <c r="F14" s="12" t="s">
        <v>6</v>
      </c>
      <c r="G14" s="11" t="s">
        <v>5</v>
      </c>
      <c r="H14" s="40" t="s">
        <v>13</v>
      </c>
      <c r="I14" s="42" t="s">
        <v>12</v>
      </c>
      <c r="J14" s="45"/>
      <c r="K14" s="42"/>
      <c r="L14" s="54" t="s">
        <v>7</v>
      </c>
      <c r="M14" s="44" t="s">
        <v>7</v>
      </c>
      <c r="N14" s="50" t="s">
        <v>14</v>
      </c>
      <c r="O14" s="42" t="s">
        <v>9</v>
      </c>
      <c r="P14" s="27"/>
      <c r="Q14" s="22"/>
    </row>
    <row r="15" spans="1:19">
      <c r="A15" s="65" t="s">
        <v>8</v>
      </c>
      <c r="B15" s="58">
        <v>30</v>
      </c>
      <c r="C15" s="14">
        <f>B15*13%</f>
        <v>3.9000000000000004</v>
      </c>
      <c r="D15" s="31">
        <f>B15+C15</f>
        <v>33.9</v>
      </c>
      <c r="E15" s="36">
        <f>D15/7.5345</f>
        <v>4.4993032052558224</v>
      </c>
      <c r="F15" s="15">
        <v>56.5</v>
      </c>
      <c r="G15" s="14">
        <f>F15*13%</f>
        <v>7.3450000000000006</v>
      </c>
      <c r="H15" s="31">
        <f>F15+G15</f>
        <v>63.844999999999999</v>
      </c>
      <c r="I15" s="39">
        <f>H15/7.5345</f>
        <v>8.4736877032317999</v>
      </c>
      <c r="J15" s="33">
        <f>D15+H15</f>
        <v>97.745000000000005</v>
      </c>
      <c r="K15" s="57">
        <f>J15/7.5345</f>
        <v>12.972990908487624</v>
      </c>
      <c r="L15" s="70">
        <f>D15+(H15*2)</f>
        <v>161.59</v>
      </c>
      <c r="M15" s="60">
        <f>L15/7.5345</f>
        <v>21.446678611719424</v>
      </c>
      <c r="N15" s="91">
        <f>D15+(H15*4)-72.32</f>
        <v>216.95999999999998</v>
      </c>
      <c r="O15" s="57">
        <f>N15/7.5345</f>
        <v>28.795540513637263</v>
      </c>
      <c r="P15" s="26"/>
      <c r="Q15" s="28"/>
    </row>
    <row r="16" spans="1:19">
      <c r="A16" s="67" t="s">
        <v>25</v>
      </c>
      <c r="B16" s="19">
        <v>30</v>
      </c>
      <c r="C16" s="20">
        <f>B16*13%</f>
        <v>3.9000000000000004</v>
      </c>
      <c r="D16" s="32">
        <f t="shared" ref="D16:D17" si="0">B16+C16</f>
        <v>33.9</v>
      </c>
      <c r="E16" s="37">
        <f>D16/7.5345</f>
        <v>4.4993032052558224</v>
      </c>
      <c r="F16" s="21">
        <v>153</v>
      </c>
      <c r="G16" s="20">
        <f>F16*13%</f>
        <v>19.89</v>
      </c>
      <c r="H16" s="32">
        <f t="shared" ref="H16:H17" si="1">F16+G16</f>
        <v>172.89</v>
      </c>
      <c r="I16" s="37">
        <f t="shared" ref="I16:I17" si="2">H16/7.5345</f>
        <v>22.946446346804695</v>
      </c>
      <c r="J16" s="34">
        <f>D16+H16</f>
        <v>206.79</v>
      </c>
      <c r="K16" s="59">
        <f t="shared" ref="K16:K17" si="3">J16/7.5345</f>
        <v>27.445749552060519</v>
      </c>
      <c r="L16" s="70">
        <f>D16+(H16*2)</f>
        <v>379.67999999999995</v>
      </c>
      <c r="M16" s="61">
        <f t="shared" ref="M16:M17" si="4">L16/7.5345</f>
        <v>50.392195898865211</v>
      </c>
      <c r="N16" s="99">
        <f>D16+(H16*4)-291.54</f>
        <v>433.9199999999999</v>
      </c>
      <c r="O16" s="59">
        <f t="shared" ref="O16:O17" si="5">N16/7.5345</f>
        <v>57.591081027274519</v>
      </c>
      <c r="P16" s="26"/>
      <c r="Q16" s="28"/>
    </row>
    <row r="17" spans="1:17" ht="15" thickBot="1">
      <c r="A17" s="66" t="s">
        <v>24</v>
      </c>
      <c r="B17" s="16">
        <v>30</v>
      </c>
      <c r="C17" s="17">
        <f>B17*13%</f>
        <v>3.9000000000000004</v>
      </c>
      <c r="D17" s="30">
        <f t="shared" si="0"/>
        <v>33.9</v>
      </c>
      <c r="E17" s="38">
        <f>D17/7.5345</f>
        <v>4.4993032052558224</v>
      </c>
      <c r="F17" s="17">
        <v>375</v>
      </c>
      <c r="G17" s="17">
        <f>F17*13%</f>
        <v>48.75</v>
      </c>
      <c r="H17" s="30">
        <f t="shared" si="1"/>
        <v>423.75</v>
      </c>
      <c r="I17" s="38">
        <f t="shared" si="2"/>
        <v>56.24129006569779</v>
      </c>
      <c r="J17" s="16">
        <f>D17+H17</f>
        <v>457.65</v>
      </c>
      <c r="K17" s="62">
        <f t="shared" si="3"/>
        <v>60.74059327095361</v>
      </c>
      <c r="L17" s="71">
        <f>D17+(H17*2)</f>
        <v>881.4</v>
      </c>
      <c r="M17" s="63">
        <f t="shared" si="4"/>
        <v>116.98188333665139</v>
      </c>
      <c r="N17" s="100">
        <f>D17+(H17*4)-711.9</f>
        <v>1017.0000000000001</v>
      </c>
      <c r="O17" s="62">
        <f t="shared" si="5"/>
        <v>134.97909615767472</v>
      </c>
      <c r="P17" s="26"/>
      <c r="Q17" s="22"/>
    </row>
    <row r="18" spans="1:17" ht="15" thickBot="1">
      <c r="A18" s="22"/>
      <c r="B18" s="23"/>
      <c r="C18" s="26" t="s">
        <v>28</v>
      </c>
      <c r="D18" s="26"/>
      <c r="E18" s="26"/>
      <c r="F18" s="26"/>
      <c r="G18" s="26"/>
      <c r="H18" s="26"/>
      <c r="I18" s="26"/>
      <c r="J18" s="51"/>
      <c r="K18" s="2"/>
      <c r="L18" s="3"/>
      <c r="M18" s="3"/>
    </row>
    <row r="19" spans="1:17">
      <c r="A19" s="65" t="s">
        <v>8</v>
      </c>
      <c r="B19" s="58">
        <v>30</v>
      </c>
      <c r="C19" s="14">
        <f>B19*13%</f>
        <v>3.9000000000000004</v>
      </c>
      <c r="D19" s="31">
        <f>B19+C19</f>
        <v>33.9</v>
      </c>
      <c r="E19" s="36">
        <f>D19/7.5345</f>
        <v>4.4993032052558224</v>
      </c>
      <c r="F19" s="15">
        <v>10.5</v>
      </c>
      <c r="G19" s="14">
        <f>F19*13%</f>
        <v>1.365</v>
      </c>
      <c r="H19" s="31">
        <f>F19+G19</f>
        <v>11.865</v>
      </c>
      <c r="I19" s="74">
        <f>H19/7.5345</f>
        <v>1.5747561218395381</v>
      </c>
      <c r="J19" s="48">
        <f>D19+H19</f>
        <v>45.765000000000001</v>
      </c>
      <c r="K19" s="57">
        <f>J19/7.5345</f>
        <v>6.0740593270953607</v>
      </c>
      <c r="L19" s="75"/>
      <c r="M19" s="60"/>
      <c r="N19" s="52"/>
      <c r="O19" s="57"/>
    </row>
    <row r="20" spans="1:17">
      <c r="A20" s="67" t="s">
        <v>25</v>
      </c>
      <c r="B20" s="19">
        <v>30</v>
      </c>
      <c r="C20" s="20">
        <f>B20*13%</f>
        <v>3.9000000000000004</v>
      </c>
      <c r="D20" s="32">
        <f t="shared" ref="D20:D21" si="6">B20+C20</f>
        <v>33.9</v>
      </c>
      <c r="E20" s="37">
        <f>D20/7.5345</f>
        <v>4.4993032052558224</v>
      </c>
      <c r="F20" s="21">
        <v>153</v>
      </c>
      <c r="G20" s="20">
        <f>F20*13%</f>
        <v>19.89</v>
      </c>
      <c r="H20" s="32">
        <f t="shared" ref="H20:H21" si="7">F20+G20</f>
        <v>172.89</v>
      </c>
      <c r="I20" s="37">
        <f t="shared" ref="I20:I21" si="8">H20/7.5345</f>
        <v>22.946446346804695</v>
      </c>
      <c r="J20" s="76">
        <f>D20+H20</f>
        <v>206.79</v>
      </c>
      <c r="K20" s="59">
        <f t="shared" ref="K20:K21" si="9">J20/7.5345</f>
        <v>27.445749552060519</v>
      </c>
      <c r="L20" s="70"/>
      <c r="M20" s="61"/>
      <c r="N20" s="53"/>
      <c r="O20" s="59"/>
    </row>
    <row r="21" spans="1:17" ht="15" thickBot="1">
      <c r="A21" s="66" t="s">
        <v>24</v>
      </c>
      <c r="B21" s="16">
        <v>30</v>
      </c>
      <c r="C21" s="17">
        <f>B21*13%</f>
        <v>3.9000000000000004</v>
      </c>
      <c r="D21" s="30">
        <f t="shared" si="6"/>
        <v>33.9</v>
      </c>
      <c r="E21" s="38">
        <f>D21/7.5345</f>
        <v>4.4993032052558224</v>
      </c>
      <c r="F21" s="17">
        <v>375</v>
      </c>
      <c r="G21" s="17">
        <f>F21*13%</f>
        <v>48.75</v>
      </c>
      <c r="H21" s="30">
        <f t="shared" si="7"/>
        <v>423.75</v>
      </c>
      <c r="I21" s="38">
        <f t="shared" si="8"/>
        <v>56.24129006569779</v>
      </c>
      <c r="J21" s="71">
        <f>D21+H21</f>
        <v>457.65</v>
      </c>
      <c r="K21" s="62">
        <f t="shared" si="9"/>
        <v>60.74059327095361</v>
      </c>
      <c r="L21" s="71"/>
      <c r="M21" s="63"/>
      <c r="N21" s="64"/>
      <c r="O21" s="62"/>
    </row>
    <row r="22" spans="1:17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7">
      <c r="A23" s="2" t="s">
        <v>30</v>
      </c>
      <c r="B23" s="2"/>
      <c r="C23" s="2"/>
      <c r="D23" s="2"/>
      <c r="E23" s="3"/>
      <c r="F23" s="3"/>
      <c r="G23" s="3"/>
      <c r="H23" s="3"/>
      <c r="I23" s="3"/>
      <c r="J23" s="3"/>
      <c r="K23" s="3"/>
      <c r="L23" s="3"/>
      <c r="M23" s="3"/>
    </row>
    <row r="24" spans="1:17">
      <c r="A24" s="2"/>
      <c r="B24" s="2"/>
      <c r="C24" s="3"/>
      <c r="D24" s="3"/>
      <c r="E24" s="2"/>
      <c r="F24" s="2"/>
      <c r="G24" s="3"/>
      <c r="H24" s="3"/>
      <c r="I24" s="3"/>
      <c r="J24" s="3"/>
      <c r="K24" s="3"/>
      <c r="L24" s="3"/>
      <c r="M24" s="3"/>
    </row>
    <row r="25" spans="1:17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7">
      <c r="A26" s="2"/>
      <c r="B26" s="2"/>
      <c r="C26" s="3"/>
      <c r="D26" s="3"/>
      <c r="E26" s="2"/>
      <c r="F26" s="2"/>
      <c r="G26" s="3"/>
      <c r="H26" s="3"/>
      <c r="I26" s="3"/>
      <c r="J26" s="3"/>
      <c r="K26" s="3"/>
      <c r="L26" s="3"/>
      <c r="M26" s="3"/>
    </row>
    <row r="27" spans="1:1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7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</dc:creator>
  <cp:lastModifiedBy>Miroslav</cp:lastModifiedBy>
  <cp:lastPrinted>2023-12-27T08:04:46Z</cp:lastPrinted>
  <dcterms:created xsi:type="dcterms:W3CDTF">2015-06-05T18:17:20Z</dcterms:created>
  <dcterms:modified xsi:type="dcterms:W3CDTF">2024-09-12T05:06:49Z</dcterms:modified>
</cp:coreProperties>
</file>